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680" activeTab="1"/>
  </bookViews>
  <sheets>
    <sheet name="DATA" sheetId="1" r:id="rId1"/>
    <sheet name="SOLUTION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91" i="2"/>
  <c r="D89"/>
  <c r="D88"/>
  <c r="E81"/>
  <c r="E80"/>
  <c r="E79"/>
  <c r="E78"/>
  <c r="E77"/>
  <c r="C73"/>
  <c r="D73"/>
  <c r="E73"/>
  <c r="F73"/>
  <c r="B73"/>
  <c r="F55"/>
  <c r="F56"/>
  <c r="F59"/>
  <c r="F60"/>
  <c r="F63"/>
  <c r="F64"/>
  <c r="F67"/>
  <c r="F68"/>
  <c r="F71"/>
  <c r="F72"/>
  <c r="E57"/>
  <c r="E61"/>
  <c r="E65"/>
  <c r="E69"/>
  <c r="F53"/>
  <c r="D55"/>
  <c r="D59"/>
  <c r="D63"/>
  <c r="D67"/>
  <c r="D71"/>
  <c r="B54"/>
  <c r="F54" s="1"/>
  <c r="C54"/>
  <c r="E54" s="1"/>
  <c r="B55"/>
  <c r="C55"/>
  <c r="E55" s="1"/>
  <c r="B56"/>
  <c r="C56"/>
  <c r="E56" s="1"/>
  <c r="B57"/>
  <c r="F57" s="1"/>
  <c r="C57"/>
  <c r="B58"/>
  <c r="F58" s="1"/>
  <c r="C58"/>
  <c r="E58" s="1"/>
  <c r="B59"/>
  <c r="C59"/>
  <c r="E59" s="1"/>
  <c r="B60"/>
  <c r="C60"/>
  <c r="D60" s="1"/>
  <c r="B61"/>
  <c r="F61" s="1"/>
  <c r="C61"/>
  <c r="B62"/>
  <c r="F62" s="1"/>
  <c r="C62"/>
  <c r="E62" s="1"/>
  <c r="B63"/>
  <c r="C63"/>
  <c r="E63" s="1"/>
  <c r="B64"/>
  <c r="C64"/>
  <c r="D64" s="1"/>
  <c r="B65"/>
  <c r="F65" s="1"/>
  <c r="C65"/>
  <c r="B66"/>
  <c r="F66" s="1"/>
  <c r="C66"/>
  <c r="E66" s="1"/>
  <c r="B67"/>
  <c r="C67"/>
  <c r="E67" s="1"/>
  <c r="B68"/>
  <c r="C68"/>
  <c r="E68" s="1"/>
  <c r="B69"/>
  <c r="F69" s="1"/>
  <c r="C69"/>
  <c r="B70"/>
  <c r="F70" s="1"/>
  <c r="C70"/>
  <c r="E70" s="1"/>
  <c r="B71"/>
  <c r="C71"/>
  <c r="E71" s="1"/>
  <c r="B72"/>
  <c r="C72"/>
  <c r="D72" s="1"/>
  <c r="C53"/>
  <c r="E53" s="1"/>
  <c r="B53"/>
  <c r="D53" s="1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6"/>
  <c r="G10" i="3"/>
  <c r="F10"/>
  <c r="G9"/>
  <c r="F9"/>
  <c r="I8"/>
  <c r="G8"/>
  <c r="F8"/>
  <c r="G7"/>
  <c r="F7"/>
  <c r="G6"/>
  <c r="F6"/>
  <c r="E72" i="2" l="1"/>
  <c r="E64"/>
  <c r="D68"/>
  <c r="D56"/>
  <c r="D65"/>
  <c r="D61"/>
  <c r="D57"/>
  <c r="D70"/>
  <c r="D66"/>
  <c r="D62"/>
  <c r="D58"/>
  <c r="D54"/>
  <c r="E60"/>
  <c r="D69"/>
  <c r="G45"/>
  <c r="G44"/>
  <c r="G43"/>
  <c r="G42"/>
  <c r="E16" i="3"/>
  <c r="H7"/>
  <c r="E15"/>
  <c r="H8"/>
  <c r="H9"/>
  <c r="I10"/>
  <c r="E13"/>
  <c r="E17"/>
  <c r="I9"/>
  <c r="E14"/>
  <c r="I6"/>
  <c r="H6"/>
  <c r="I7"/>
  <c r="H10"/>
  <c r="B67" i="1"/>
  <c r="C67"/>
  <c r="B68"/>
  <c r="C68"/>
  <c r="B69"/>
  <c r="C69"/>
  <c r="B70"/>
  <c r="C70"/>
  <c r="B71"/>
  <c r="C71"/>
  <c r="B72"/>
  <c r="C72"/>
  <c r="B73"/>
  <c r="C73"/>
  <c r="B74"/>
  <c r="C74"/>
  <c r="B75"/>
  <c r="C75"/>
  <c r="C66"/>
  <c r="B66"/>
  <c r="G46" i="2" l="1"/>
  <c r="J8" i="3"/>
  <c r="J7"/>
  <c r="J6"/>
  <c r="L10" s="1"/>
  <c r="J10"/>
  <c r="J9"/>
  <c r="K10" l="1"/>
  <c r="L6"/>
  <c r="K6"/>
  <c r="K7"/>
  <c r="K8"/>
  <c r="L8"/>
  <c r="K9"/>
  <c r="L7"/>
  <c r="L9"/>
</calcChain>
</file>

<file path=xl/sharedStrings.xml><?xml version="1.0" encoding="utf-8"?>
<sst xmlns="http://schemas.openxmlformats.org/spreadsheetml/2006/main" count="76" uniqueCount="60">
  <si>
    <t>Mid Term Paper</t>
  </si>
  <si>
    <t>Total Marks = 20</t>
  </si>
  <si>
    <r>
      <t>Instructions</t>
    </r>
    <r>
      <rPr>
        <sz val="12"/>
        <color rgb="FF000000"/>
        <rFont val="Times New Roman"/>
        <family val="1"/>
      </rPr>
      <t>:</t>
    </r>
  </si>
  <si>
    <t>Attempt all questions.</t>
  </si>
  <si>
    <t>Question NO.01:</t>
  </si>
  <si>
    <t>Marks 2+2+2+2+2= 10</t>
  </si>
  <si>
    <t>Data</t>
  </si>
  <si>
    <t>Spring 2018</t>
  </si>
  <si>
    <t>X</t>
  </si>
  <si>
    <t>Y</t>
  </si>
  <si>
    <t xml:space="preserve">Let Y be dependent and X be an independent variable. </t>
  </si>
  <si>
    <r>
      <t xml:space="preserve">       </t>
    </r>
    <r>
      <rPr>
        <b/>
        <sz val="12"/>
        <color rgb="FF00B050"/>
        <rFont val="Times New Roman"/>
        <family val="1"/>
      </rPr>
      <t>Marks (7+3)</t>
    </r>
  </si>
  <si>
    <t>The following scores represent nurse’s assessment (X) and a physician’s assessment (Y) of the condition of 20 patients at time of admission to a hospital.</t>
  </si>
  <si>
    <t>Question NO.02:</t>
  </si>
  <si>
    <r>
      <t>b)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Write the estimated regression line and interpret the results.</t>
    </r>
  </si>
  <si>
    <r>
      <t>a)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Times New Roman"/>
        <family val="1"/>
      </rPr>
      <t>Construct the Simple linear regression model and estimate its coefficients.</t>
    </r>
  </si>
  <si>
    <t xml:space="preserve">STA 641 : Statistical Packages and its Applications </t>
  </si>
  <si>
    <r>
      <t>Note: You can solve the questions in separate sheets of a single excel file. Save the Excel file and name the file as your</t>
    </r>
    <r>
      <rPr>
        <b/>
        <sz val="14"/>
        <color theme="1"/>
        <rFont val="Times New Roman"/>
        <family val="1"/>
      </rPr>
      <t xml:space="preserve"> Student ID. </t>
    </r>
  </si>
  <si>
    <t>Find The Mean , Median, Variance, Standard Deviation, Coefficient of Variance of the data  given below:</t>
  </si>
  <si>
    <t>Also write down All the steps you performed to solve the questions</t>
  </si>
  <si>
    <t>MSc Mathematics</t>
  </si>
  <si>
    <t>DATA</t>
  </si>
  <si>
    <t>O.M</t>
  </si>
  <si>
    <t>X.BAR</t>
  </si>
  <si>
    <t>range</t>
  </si>
  <si>
    <t>x.D.BAR</t>
  </si>
  <si>
    <t>S.DEVIATION</t>
  </si>
  <si>
    <t>CL</t>
  </si>
  <si>
    <t>UCL</t>
  </si>
  <si>
    <t>LCL</t>
  </si>
  <si>
    <t>Q1</t>
  </si>
  <si>
    <t>Q2</t>
  </si>
  <si>
    <t>MEAN</t>
  </si>
  <si>
    <t>MEDIAN</t>
  </si>
  <si>
    <t>mode</t>
  </si>
  <si>
    <t>S.D</t>
  </si>
  <si>
    <t>VARIANCE</t>
  </si>
  <si>
    <t>NAME</t>
  </si>
  <si>
    <t>ROLL NUMBER</t>
  </si>
  <si>
    <t>CODE</t>
  </si>
  <si>
    <t>EXAM</t>
  </si>
  <si>
    <t>STANDARD DEVIATION</t>
  </si>
  <si>
    <t>COEFFICIENT OF VARIANCE</t>
  </si>
  <si>
    <t>=</t>
  </si>
  <si>
    <t>SOLUTION : Q#01</t>
  </si>
  <si>
    <t>SOLUTION : Q#02</t>
  </si>
  <si>
    <t xml:space="preserve">here </t>
  </si>
  <si>
    <t>n</t>
  </si>
  <si>
    <t>XY</t>
  </si>
  <si>
    <t>X^2</t>
  </si>
  <si>
    <t>Y^2</t>
  </si>
  <si>
    <t>SUM=</t>
  </si>
  <si>
    <t>∑x</t>
  </si>
  <si>
    <t>∑y</t>
  </si>
  <si>
    <t>∑xy</t>
  </si>
  <si>
    <t>∑x^2</t>
  </si>
  <si>
    <t>∑y^2</t>
  </si>
  <si>
    <t>Now by putting values in following table we get</t>
  </si>
  <si>
    <t>r=</t>
  </si>
  <si>
    <t>As corelation coefficeint near to +1 so the relationship between x and y is strong positve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</si>
</sst>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329964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Symbol"/>
      <family val="1"/>
      <charset val="2"/>
    </font>
    <font>
      <b/>
      <sz val="12"/>
      <color rgb="FF00B050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7"/>
      <color theme="1"/>
      <name val="Times New Roman"/>
      <family val="1"/>
    </font>
    <font>
      <b/>
      <sz val="11"/>
      <color rgb="FF00B050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0" fontId="0" fillId="0" borderId="0" xfId="0" applyBorder="1"/>
    <xf numFmtId="0" fontId="0" fillId="0" borderId="2" xfId="0" applyBorder="1"/>
    <xf numFmtId="2" fontId="0" fillId="0" borderId="0" xfId="0" applyNumberFormat="1" applyBorder="1"/>
    <xf numFmtId="0" fontId="6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8" xfId="0" applyNumberFormat="1" applyBorder="1"/>
    <xf numFmtId="0" fontId="0" fillId="0" borderId="1" xfId="0" applyBorder="1"/>
    <xf numFmtId="0" fontId="0" fillId="0" borderId="9" xfId="0" applyBorder="1"/>
    <xf numFmtId="0" fontId="3" fillId="0" borderId="6" xfId="0" applyFont="1" applyBorder="1"/>
    <xf numFmtId="0" fontId="3" fillId="0" borderId="0" xfId="0" applyFont="1" applyBorder="1"/>
    <xf numFmtId="2" fontId="3" fillId="0" borderId="0" xfId="0" applyNumberFormat="1" applyFont="1" applyBorder="1"/>
    <xf numFmtId="0" fontId="9" fillId="0" borderId="0" xfId="0" applyFont="1" applyBorder="1"/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indent="5"/>
    </xf>
    <xf numFmtId="0" fontId="10" fillId="0" borderId="0" xfId="0" applyFont="1" applyBorder="1" applyAlignment="1">
      <alignment horizontal="left" vertical="center" indent="5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 indent="6"/>
    </xf>
    <xf numFmtId="0" fontId="7" fillId="0" borderId="3" xfId="0" applyFont="1" applyBorder="1" applyAlignment="1">
      <alignment horizontal="left" vertical="center" indent="3"/>
    </xf>
    <xf numFmtId="0" fontId="5" fillId="0" borderId="4" xfId="0" applyFont="1" applyBorder="1" applyAlignment="1">
      <alignment horizontal="left" vertical="center" indent="3"/>
    </xf>
    <xf numFmtId="2" fontId="0" fillId="0" borderId="4" xfId="0" applyNumberFormat="1" applyBorder="1"/>
    <xf numFmtId="0" fontId="0" fillId="0" borderId="4" xfId="0" applyBorder="1"/>
    <xf numFmtId="0" fontId="0" fillId="0" borderId="5" xfId="0" applyBorder="1"/>
    <xf numFmtId="0" fontId="0" fillId="0" borderId="10" xfId="0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/>
    </xf>
    <xf numFmtId="2" fontId="17" fillId="0" borderId="8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lineChart>
        <c:grouping val="standard"/>
        <c:ser>
          <c:idx val="0"/>
          <c:order val="0"/>
          <c:tx>
            <c:v>Y</c:v>
          </c:tx>
          <c:cat>
            <c:numRef>
              <c:f>SOLUTION!$C$53:$C$72</c:f>
              <c:numCache>
                <c:formatCode>General</c:formatCode>
                <c:ptCount val="20"/>
                <c:pt idx="0">
                  <c:v>20</c:v>
                </c:pt>
                <c:pt idx="1">
                  <c:v>15</c:v>
                </c:pt>
                <c:pt idx="2">
                  <c:v>20</c:v>
                </c:pt>
                <c:pt idx="3">
                  <c:v>17</c:v>
                </c:pt>
                <c:pt idx="4">
                  <c:v>12</c:v>
                </c:pt>
                <c:pt idx="5">
                  <c:v>14</c:v>
                </c:pt>
                <c:pt idx="6">
                  <c:v>10</c:v>
                </c:pt>
                <c:pt idx="7">
                  <c:v>6</c:v>
                </c:pt>
                <c:pt idx="8">
                  <c:v>9</c:v>
                </c:pt>
                <c:pt idx="9">
                  <c:v>5</c:v>
                </c:pt>
                <c:pt idx="10">
                  <c:v>21</c:v>
                </c:pt>
                <c:pt idx="11">
                  <c:v>16</c:v>
                </c:pt>
                <c:pt idx="12">
                  <c:v>21</c:v>
                </c:pt>
                <c:pt idx="13">
                  <c:v>18</c:v>
                </c:pt>
                <c:pt idx="14">
                  <c:v>13</c:v>
                </c:pt>
                <c:pt idx="15">
                  <c:v>15</c:v>
                </c:pt>
                <c:pt idx="16">
                  <c:v>11</c:v>
                </c:pt>
                <c:pt idx="17">
                  <c:v>7</c:v>
                </c:pt>
                <c:pt idx="18">
                  <c:v>10</c:v>
                </c:pt>
                <c:pt idx="19">
                  <c:v>22</c:v>
                </c:pt>
              </c:numCache>
            </c:numRef>
          </c:cat>
          <c:val>
            <c:numRef>
              <c:f>SOLUTION!$B$53:$B$72</c:f>
              <c:numCache>
                <c:formatCode>General</c:formatCode>
                <c:ptCount val="20"/>
                <c:pt idx="0">
                  <c:v>26</c:v>
                </c:pt>
                <c:pt idx="1">
                  <c:v>23</c:v>
                </c:pt>
                <c:pt idx="2">
                  <c:v>21</c:v>
                </c:pt>
                <c:pt idx="3">
                  <c:v>19</c:v>
                </c:pt>
                <c:pt idx="4">
                  <c:v>17</c:v>
                </c:pt>
                <c:pt idx="5">
                  <c:v>14</c:v>
                </c:pt>
                <c:pt idx="6">
                  <c:v>13</c:v>
                </c:pt>
                <c:pt idx="7">
                  <c:v>10</c:v>
                </c:pt>
                <c:pt idx="8">
                  <c:v>9</c:v>
                </c:pt>
                <c:pt idx="9">
                  <c:v>7</c:v>
                </c:pt>
                <c:pt idx="10">
                  <c:v>27</c:v>
                </c:pt>
                <c:pt idx="11">
                  <c:v>24</c:v>
                </c:pt>
                <c:pt idx="12">
                  <c:v>22</c:v>
                </c:pt>
                <c:pt idx="13">
                  <c:v>20</c:v>
                </c:pt>
                <c:pt idx="14">
                  <c:v>18</c:v>
                </c:pt>
                <c:pt idx="15">
                  <c:v>15</c:v>
                </c:pt>
                <c:pt idx="16">
                  <c:v>14</c:v>
                </c:pt>
                <c:pt idx="17">
                  <c:v>11</c:v>
                </c:pt>
                <c:pt idx="18">
                  <c:v>10</c:v>
                </c:pt>
                <c:pt idx="19">
                  <c:v>28</c:v>
                </c:pt>
              </c:numCache>
            </c:numRef>
          </c:val>
        </c:ser>
        <c:ser>
          <c:idx val="1"/>
          <c:order val="1"/>
          <c:tx>
            <c:v>Predicted Y</c:v>
          </c:tx>
          <c:cat>
            <c:numRef>
              <c:f>SOLUTION!$C$53:$C$72</c:f>
              <c:numCache>
                <c:formatCode>General</c:formatCode>
                <c:ptCount val="20"/>
                <c:pt idx="0">
                  <c:v>20</c:v>
                </c:pt>
                <c:pt idx="1">
                  <c:v>15</c:v>
                </c:pt>
                <c:pt idx="2">
                  <c:v>20</c:v>
                </c:pt>
                <c:pt idx="3">
                  <c:v>17</c:v>
                </c:pt>
                <c:pt idx="4">
                  <c:v>12</c:v>
                </c:pt>
                <c:pt idx="5">
                  <c:v>14</c:v>
                </c:pt>
                <c:pt idx="6">
                  <c:v>10</c:v>
                </c:pt>
                <c:pt idx="7">
                  <c:v>6</c:v>
                </c:pt>
                <c:pt idx="8">
                  <c:v>9</c:v>
                </c:pt>
                <c:pt idx="9">
                  <c:v>5</c:v>
                </c:pt>
                <c:pt idx="10">
                  <c:v>21</c:v>
                </c:pt>
                <c:pt idx="11">
                  <c:v>16</c:v>
                </c:pt>
                <c:pt idx="12">
                  <c:v>21</c:v>
                </c:pt>
                <c:pt idx="13">
                  <c:v>18</c:v>
                </c:pt>
                <c:pt idx="14">
                  <c:v>13</c:v>
                </c:pt>
                <c:pt idx="15">
                  <c:v>15</c:v>
                </c:pt>
                <c:pt idx="16">
                  <c:v>11</c:v>
                </c:pt>
                <c:pt idx="17">
                  <c:v>7</c:v>
                </c:pt>
                <c:pt idx="18">
                  <c:v>10</c:v>
                </c:pt>
                <c:pt idx="19">
                  <c:v>22</c:v>
                </c:pt>
              </c:numCache>
            </c:numRef>
          </c:cat>
          <c:val>
            <c:numRef>
              <c:f>SOLUTION!$P$96:$P$115</c:f>
              <c:numCache>
                <c:formatCode>General</c:formatCode>
                <c:ptCount val="20"/>
              </c:numCache>
            </c:numRef>
          </c:val>
        </c:ser>
        <c:dLbls/>
        <c:marker val="1"/>
        <c:axId val="82306560"/>
        <c:axId val="82308480"/>
      </c:lineChart>
      <c:catAx>
        <c:axId val="82306560"/>
        <c:scaling>
          <c:orientation val="minMax"/>
        </c:scaling>
        <c:axPos val="b"/>
        <c:numFmt formatCode="General" sourceLinked="1"/>
        <c:majorTickMark val="none"/>
        <c:tickLblPos val="nextTo"/>
        <c:crossAx val="82308480"/>
        <c:crosses val="autoZero"/>
        <c:auto val="1"/>
        <c:lblAlgn val="ctr"/>
        <c:lblOffset val="100"/>
      </c:catAx>
      <c:valAx>
        <c:axId val="82308480"/>
        <c:scaling>
          <c:orientation val="minMax"/>
        </c:scaling>
        <c:axPos val="l"/>
        <c:numFmt formatCode="General" sourceLinked="1"/>
        <c:majorTickMark val="none"/>
        <c:tickLblPos val="nextTo"/>
        <c:crossAx val="82306560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83</xdr:row>
      <xdr:rowOff>133350</xdr:rowOff>
    </xdr:from>
    <xdr:to>
      <xdr:col>6</xdr:col>
      <xdr:colOff>85725</xdr:colOff>
      <xdr:row>85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19175" y="9286875"/>
          <a:ext cx="2724150" cy="419100"/>
        </a:xfrm>
        <a:prstGeom prst="rect">
          <a:avLst/>
        </a:prstGeom>
        <a:noFill/>
      </xdr:spPr>
    </xdr:pic>
    <xdr:clientData/>
  </xdr:twoCellAnchor>
  <xdr:twoCellAnchor>
    <xdr:from>
      <xdr:col>24</xdr:col>
      <xdr:colOff>0</xdr:colOff>
      <xdr:row>73</xdr:row>
      <xdr:rowOff>0</xdr:rowOff>
    </xdr:from>
    <xdr:to>
      <xdr:col>30</xdr:col>
      <xdr:colOff>0</xdr:colOff>
      <xdr:row>83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80"/>
  <sheetViews>
    <sheetView topLeftCell="A65" workbookViewId="0">
      <selection activeCell="D53" sqref="D53"/>
    </sheetView>
  </sheetViews>
  <sheetFormatPr defaultRowHeight="15"/>
  <cols>
    <col min="1" max="1" width="24.28515625" customWidth="1"/>
    <col min="3" max="3" width="9.140625" style="1"/>
    <col min="6" max="6" width="76" customWidth="1"/>
    <col min="7" max="7" width="16.140625" customWidth="1"/>
    <col min="8" max="8" width="4" hidden="1" customWidth="1"/>
    <col min="9" max="9" width="9.140625" hidden="1" customWidth="1"/>
  </cols>
  <sheetData>
    <row r="1" spans="1:11" ht="22.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18.75">
      <c r="A2" s="37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1" ht="18.75">
      <c r="A3" s="37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1" ht="15.75">
      <c r="A4" s="40" t="s">
        <v>16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1" ht="15.75">
      <c r="A5" s="43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44"/>
    </row>
    <row r="6" spans="1:11" ht="16.5" thickBot="1">
      <c r="A6" s="23"/>
      <c r="B6" s="8"/>
      <c r="C6" s="9"/>
      <c r="D6" s="8"/>
      <c r="E6" s="8"/>
      <c r="F6" s="8"/>
      <c r="G6" s="8"/>
      <c r="H6" s="8"/>
      <c r="I6" s="8"/>
      <c r="J6" s="8"/>
      <c r="K6" s="10"/>
    </row>
    <row r="7" spans="1:11" ht="18.75">
      <c r="A7" s="45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7"/>
    </row>
    <row r="8" spans="1:11" ht="18.75">
      <c r="A8" s="48" t="s">
        <v>3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18.75">
      <c r="A9" s="48" t="s">
        <v>17</v>
      </c>
      <c r="B9" s="49"/>
      <c r="C9" s="49"/>
      <c r="D9" s="49"/>
      <c r="E9" s="49"/>
      <c r="F9" s="49"/>
      <c r="G9" s="49"/>
      <c r="H9" s="49"/>
      <c r="I9" s="49"/>
      <c r="J9" s="49"/>
      <c r="K9" s="50"/>
    </row>
    <row r="10" spans="1:11" ht="19.5" thickBot="1">
      <c r="A10" s="24"/>
      <c r="B10" s="8"/>
      <c r="C10" s="51" t="s">
        <v>19</v>
      </c>
      <c r="D10" s="52"/>
      <c r="E10" s="52"/>
      <c r="F10" s="52"/>
      <c r="G10" s="8"/>
      <c r="H10" s="8"/>
      <c r="I10" s="8"/>
      <c r="J10" s="8"/>
      <c r="K10" s="10"/>
    </row>
    <row r="11" spans="1:11" ht="15.75">
      <c r="A11" s="25"/>
      <c r="B11" s="26"/>
      <c r="C11" s="27"/>
      <c r="D11" s="28"/>
      <c r="E11" s="28"/>
      <c r="F11" s="28"/>
      <c r="G11" s="34"/>
      <c r="H11" s="34"/>
      <c r="I11" s="34"/>
      <c r="J11" s="34"/>
      <c r="K11" s="29"/>
    </row>
    <row r="12" spans="1:11" ht="15.75">
      <c r="A12" s="5" t="s">
        <v>4</v>
      </c>
      <c r="B12" s="35" t="s">
        <v>18</v>
      </c>
      <c r="C12" s="35"/>
      <c r="D12" s="35"/>
      <c r="E12" s="35"/>
      <c r="F12" s="35"/>
      <c r="G12" s="36" t="s">
        <v>5</v>
      </c>
      <c r="H12" s="36"/>
      <c r="I12" s="36"/>
      <c r="J12" s="36"/>
      <c r="K12" s="3"/>
    </row>
    <row r="13" spans="1:11" ht="15.75">
      <c r="A13" s="12"/>
      <c r="B13" s="13"/>
      <c r="C13" s="14"/>
      <c r="D13" s="13"/>
      <c r="E13" s="13"/>
      <c r="F13" s="13"/>
      <c r="G13" s="13"/>
      <c r="H13" s="13"/>
      <c r="I13" s="13"/>
      <c r="J13" s="13"/>
      <c r="K13" s="3"/>
    </row>
    <row r="14" spans="1:11" ht="15.75">
      <c r="A14" s="12"/>
      <c r="C14" s="14"/>
      <c r="D14" s="15" t="s">
        <v>6</v>
      </c>
      <c r="E14" s="13"/>
      <c r="F14" s="13"/>
      <c r="G14" s="13"/>
      <c r="H14" s="13"/>
      <c r="I14" s="13"/>
      <c r="J14" s="13"/>
      <c r="K14" s="3"/>
    </row>
    <row r="15" spans="1:11" ht="15.75">
      <c r="A15" s="12"/>
      <c r="C15" s="14"/>
      <c r="D15" s="13">
        <v>94.065171865627903</v>
      </c>
      <c r="E15" s="13"/>
      <c r="F15" s="13"/>
      <c r="G15" s="13"/>
      <c r="H15" s="13"/>
      <c r="I15" s="13"/>
      <c r="J15" s="13"/>
      <c r="K15" s="3"/>
    </row>
    <row r="16" spans="1:11" ht="15.75">
      <c r="A16" s="12"/>
      <c r="C16" s="14"/>
      <c r="D16" s="13">
        <v>91.89485001953777</v>
      </c>
      <c r="E16" s="13"/>
      <c r="F16" s="13"/>
      <c r="G16" s="13"/>
      <c r="H16" s="13"/>
      <c r="I16" s="13"/>
      <c r="J16" s="13"/>
      <c r="K16" s="3"/>
    </row>
    <row r="17" spans="1:11" ht="15.75">
      <c r="A17" s="12"/>
      <c r="C17" s="14"/>
      <c r="D17" s="13">
        <v>95.83910066523066</v>
      </c>
      <c r="E17" s="13"/>
      <c r="F17" s="13"/>
      <c r="G17" s="13"/>
      <c r="H17" s="13"/>
      <c r="I17" s="13"/>
      <c r="J17" s="13"/>
      <c r="K17" s="3"/>
    </row>
    <row r="18" spans="1:11" ht="15.75">
      <c r="A18" s="12"/>
      <c r="C18" s="14"/>
      <c r="D18" s="13">
        <v>91.484588800235272</v>
      </c>
      <c r="E18" s="13"/>
      <c r="F18" s="13"/>
      <c r="G18" s="13"/>
      <c r="H18" s="13"/>
      <c r="I18" s="13"/>
      <c r="J18" s="13"/>
      <c r="K18" s="3"/>
    </row>
    <row r="19" spans="1:11" ht="15.75">
      <c r="A19" s="12"/>
      <c r="C19" s="14"/>
      <c r="D19" s="13">
        <v>85.486478486275416</v>
      </c>
      <c r="E19" s="13"/>
      <c r="F19" s="13"/>
      <c r="G19" s="13"/>
      <c r="H19" s="13"/>
      <c r="I19" s="13"/>
      <c r="J19" s="13"/>
      <c r="K19" s="3"/>
    </row>
    <row r="20" spans="1:11" ht="15.75">
      <c r="A20" s="12"/>
      <c r="C20" s="14"/>
      <c r="D20" s="13">
        <v>87.821747833173291</v>
      </c>
      <c r="E20" s="13"/>
      <c r="F20" s="13"/>
      <c r="G20" s="13"/>
      <c r="H20" s="13"/>
      <c r="I20" s="13"/>
      <c r="J20" s="13"/>
      <c r="K20" s="3"/>
    </row>
    <row r="21" spans="1:11" ht="15.75">
      <c r="A21" s="12"/>
      <c r="C21" s="14"/>
      <c r="D21" s="13">
        <v>87.805453850645051</v>
      </c>
      <c r="E21" s="13"/>
      <c r="F21" s="13"/>
      <c r="G21" s="13"/>
      <c r="H21" s="13"/>
      <c r="I21" s="13"/>
      <c r="J21" s="13"/>
      <c r="K21" s="3"/>
    </row>
    <row r="22" spans="1:11" ht="15.75">
      <c r="A22" s="12"/>
      <c r="C22" s="14"/>
      <c r="D22" s="13">
        <v>83.144589954394888</v>
      </c>
      <c r="E22" s="13"/>
      <c r="F22" s="13"/>
      <c r="G22" s="13"/>
      <c r="H22" s="13"/>
      <c r="I22" s="13"/>
      <c r="J22" s="13"/>
      <c r="K22" s="3"/>
    </row>
    <row r="23" spans="1:11" ht="15.75">
      <c r="A23" s="12"/>
      <c r="C23" s="14"/>
      <c r="D23" s="13">
        <v>84.192653349744745</v>
      </c>
      <c r="E23" s="13"/>
      <c r="F23" s="13"/>
      <c r="G23" s="13"/>
      <c r="H23" s="13"/>
      <c r="I23" s="13"/>
      <c r="J23" s="13"/>
      <c r="K23" s="3"/>
    </row>
    <row r="24" spans="1:11" ht="15.75">
      <c r="A24" s="12"/>
      <c r="C24" s="14"/>
      <c r="D24" s="13">
        <v>88.880256477035658</v>
      </c>
      <c r="E24" s="13"/>
      <c r="F24" s="13"/>
      <c r="G24" s="13"/>
      <c r="H24" s="13"/>
      <c r="I24" s="13"/>
      <c r="J24" s="13"/>
      <c r="K24" s="3"/>
    </row>
    <row r="25" spans="1:11" ht="15.75">
      <c r="A25" s="12"/>
      <c r="C25" s="14"/>
      <c r="D25" s="13">
        <v>90.539646742909881</v>
      </c>
      <c r="E25" s="13"/>
      <c r="F25" s="13"/>
      <c r="G25" s="13"/>
      <c r="H25" s="13"/>
      <c r="I25" s="13"/>
      <c r="J25" s="13"/>
      <c r="K25" s="3"/>
    </row>
    <row r="26" spans="1:11" ht="15.75">
      <c r="A26" s="12"/>
      <c r="C26" s="14"/>
      <c r="D26" s="13">
        <v>92.604892620176358</v>
      </c>
      <c r="E26" s="13"/>
      <c r="F26" s="13"/>
      <c r="G26" s="13"/>
      <c r="H26" s="13"/>
      <c r="I26" s="13"/>
      <c r="J26" s="13"/>
      <c r="K26" s="3"/>
    </row>
    <row r="27" spans="1:11" ht="15.75">
      <c r="A27" s="12"/>
      <c r="C27" s="14"/>
      <c r="D27" s="13">
        <v>86.629364917139526</v>
      </c>
      <c r="E27" s="13"/>
      <c r="F27" s="13"/>
      <c r="G27" s="13"/>
      <c r="H27" s="13"/>
      <c r="I27" s="13"/>
      <c r="J27" s="13"/>
      <c r="K27" s="3"/>
    </row>
    <row r="28" spans="1:11" ht="15.75">
      <c r="A28" s="12"/>
      <c r="C28" s="14"/>
      <c r="D28" s="13">
        <v>85.037861175793992</v>
      </c>
      <c r="E28" s="13"/>
      <c r="F28" s="13"/>
      <c r="G28" s="13"/>
      <c r="H28" s="13"/>
      <c r="I28" s="13"/>
      <c r="J28" s="13"/>
      <c r="K28" s="3"/>
    </row>
    <row r="29" spans="1:11" ht="15.75">
      <c r="A29" s="12"/>
      <c r="C29" s="14"/>
      <c r="D29" s="13">
        <v>94.85690174665433</v>
      </c>
      <c r="E29" s="13"/>
      <c r="F29" s="13"/>
      <c r="G29" s="13"/>
      <c r="H29" s="13"/>
      <c r="I29" s="13"/>
      <c r="J29" s="13"/>
      <c r="K29" s="3"/>
    </row>
    <row r="30" spans="1:11" ht="15.75">
      <c r="A30" s="12"/>
      <c r="C30" s="14"/>
      <c r="D30" s="13">
        <v>88.542840614682049</v>
      </c>
      <c r="E30" s="13"/>
      <c r="F30" s="13"/>
      <c r="G30" s="13"/>
      <c r="H30" s="13"/>
      <c r="I30" s="13"/>
      <c r="J30" s="13"/>
      <c r="K30" s="3"/>
    </row>
    <row r="31" spans="1:11" ht="15.75">
      <c r="A31" s="12"/>
      <c r="C31" s="14"/>
      <c r="D31" s="13">
        <v>99.429481424555547</v>
      </c>
      <c r="E31" s="13"/>
      <c r="F31" s="13"/>
      <c r="G31" s="13"/>
      <c r="H31" s="13"/>
      <c r="I31" s="13"/>
      <c r="J31" s="13"/>
      <c r="K31" s="3"/>
    </row>
    <row r="32" spans="1:11" ht="15.75">
      <c r="A32" s="12"/>
      <c r="C32" s="14"/>
      <c r="D32" s="13">
        <v>89.390798466111519</v>
      </c>
      <c r="E32" s="13"/>
      <c r="F32" s="13"/>
      <c r="G32" s="13"/>
      <c r="H32" s="13"/>
      <c r="I32" s="13"/>
      <c r="J32" s="13"/>
      <c r="K32" s="3"/>
    </row>
    <row r="33" spans="1:94" ht="15.75">
      <c r="A33" s="12"/>
      <c r="C33" s="14"/>
      <c r="D33" s="13">
        <v>86.876859029684255</v>
      </c>
      <c r="E33" s="13"/>
      <c r="F33" s="13"/>
      <c r="G33" s="13"/>
      <c r="H33" s="13"/>
      <c r="I33" s="13"/>
      <c r="J33" s="13"/>
      <c r="K33" s="3"/>
    </row>
    <row r="34" spans="1:94" ht="15.75">
      <c r="A34" s="12"/>
      <c r="C34" s="14"/>
      <c r="D34" s="13">
        <v>87.454264680783908</v>
      </c>
      <c r="E34" s="13"/>
      <c r="F34" s="13"/>
      <c r="G34" s="13"/>
      <c r="H34" s="13"/>
      <c r="I34" s="13"/>
      <c r="J34" s="13"/>
      <c r="K34" s="3"/>
    </row>
    <row r="35" spans="1:94" ht="15.75">
      <c r="A35" s="12"/>
      <c r="C35" s="14"/>
      <c r="D35" s="13">
        <v>94.593514141626571</v>
      </c>
      <c r="E35" s="13"/>
      <c r="F35" s="13"/>
      <c r="G35" s="13"/>
      <c r="H35" s="13"/>
      <c r="I35" s="13"/>
      <c r="J35" s="13"/>
      <c r="K35" s="3"/>
    </row>
    <row r="36" spans="1:94" ht="15.75">
      <c r="A36" s="12"/>
      <c r="C36" s="14"/>
      <c r="D36" s="13">
        <v>91.43726422886111</v>
      </c>
      <c r="E36" s="13"/>
      <c r="F36" s="13"/>
      <c r="G36" s="13"/>
      <c r="H36" s="13"/>
      <c r="I36" s="13"/>
      <c r="J36" s="13"/>
      <c r="K36" s="3"/>
    </row>
    <row r="37" spans="1:94" ht="15.75">
      <c r="A37" s="12"/>
      <c r="C37" s="14"/>
      <c r="D37" s="13">
        <v>96.352006848327932</v>
      </c>
      <c r="E37" s="13"/>
      <c r="F37" s="13"/>
      <c r="G37" s="13"/>
      <c r="H37" s="13"/>
      <c r="I37" s="13"/>
      <c r="J37" s="13"/>
      <c r="K37" s="3"/>
    </row>
    <row r="38" spans="1:94" ht="15.75">
      <c r="A38" s="12"/>
      <c r="C38" s="14"/>
      <c r="D38" s="13">
        <v>90.909356933241739</v>
      </c>
      <c r="E38" s="13"/>
      <c r="F38" s="13"/>
      <c r="G38" s="13"/>
      <c r="H38" s="13"/>
      <c r="I38" s="13"/>
      <c r="J38" s="13"/>
      <c r="K38" s="3"/>
    </row>
    <row r="39" spans="1:94" ht="15.75">
      <c r="A39" s="12"/>
      <c r="C39" s="14"/>
      <c r="D39" s="13">
        <v>93.627638210323681</v>
      </c>
      <c r="E39" s="13"/>
      <c r="F39" s="13"/>
      <c r="G39" s="13"/>
      <c r="H39" s="13"/>
      <c r="I39" s="13"/>
      <c r="J39" s="13"/>
      <c r="K39" s="3"/>
    </row>
    <row r="40" spans="1:94" s="11" customFormat="1" ht="15.75">
      <c r="A40" s="12"/>
      <c r="B40" s="2"/>
      <c r="C40" s="14"/>
      <c r="D40" s="13">
        <v>78.24141279327813</v>
      </c>
      <c r="E40" s="13"/>
      <c r="F40" s="13"/>
      <c r="G40" s="13"/>
      <c r="H40" s="13"/>
      <c r="I40" s="13"/>
      <c r="J40" s="1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</row>
    <row r="41" spans="1:94" ht="15.75">
      <c r="A41" s="12"/>
      <c r="B41" s="2"/>
      <c r="C41" s="14"/>
      <c r="D41" s="13">
        <v>88.01129982937951</v>
      </c>
      <c r="E41" s="13"/>
      <c r="F41" s="13"/>
      <c r="G41" s="13"/>
      <c r="H41" s="13"/>
      <c r="I41" s="13"/>
      <c r="J41" s="13"/>
      <c r="K41" s="3"/>
    </row>
    <row r="42" spans="1:94" ht="15.75">
      <c r="A42" s="12"/>
      <c r="C42" s="14"/>
      <c r="D42" s="13">
        <v>90.697842975619253</v>
      </c>
      <c r="E42" s="13"/>
      <c r="F42" s="13"/>
      <c r="G42" s="13"/>
      <c r="H42" s="13"/>
      <c r="I42" s="13"/>
      <c r="J42" s="13"/>
      <c r="K42" s="3"/>
    </row>
    <row r="43" spans="1:94" ht="15.75">
      <c r="A43" s="12"/>
      <c r="C43" s="14"/>
      <c r="D43" s="13">
        <v>81.15095045901657</v>
      </c>
      <c r="E43" s="13"/>
      <c r="F43" s="13"/>
      <c r="G43" s="13"/>
      <c r="H43" s="13"/>
      <c r="I43" s="13"/>
      <c r="J43" s="13"/>
      <c r="K43" s="3"/>
    </row>
    <row r="44" spans="1:94" ht="15.75">
      <c r="A44" s="12"/>
      <c r="C44" s="14"/>
      <c r="D44" s="13">
        <v>92.215107049349797</v>
      </c>
      <c r="E44" s="13"/>
      <c r="F44" s="13"/>
      <c r="G44" s="13"/>
      <c r="H44" s="13"/>
      <c r="I44" s="13"/>
      <c r="J44" s="13"/>
      <c r="K44" s="3"/>
    </row>
    <row r="45" spans="1:94" ht="15.75">
      <c r="A45" s="12"/>
      <c r="C45" s="14"/>
      <c r="D45" s="13">
        <v>92.221002461787293</v>
      </c>
      <c r="E45" s="13"/>
      <c r="F45" s="13"/>
      <c r="G45" s="13"/>
      <c r="H45" s="13"/>
      <c r="I45" s="13"/>
      <c r="J45" s="13"/>
      <c r="K45" s="3"/>
    </row>
    <row r="46" spans="1:94" ht="15.75">
      <c r="A46" s="12"/>
      <c r="C46" s="14"/>
      <c r="D46" s="13">
        <v>97.465950863494413</v>
      </c>
      <c r="E46" s="13"/>
      <c r="F46" s="13"/>
      <c r="G46" s="13"/>
      <c r="H46" s="13"/>
      <c r="I46" s="13"/>
      <c r="J46" s="13"/>
      <c r="K46" s="3"/>
    </row>
    <row r="47" spans="1:94" ht="15.75">
      <c r="A47" s="12"/>
      <c r="C47" s="14"/>
      <c r="D47" s="13">
        <v>96.235126630592234</v>
      </c>
      <c r="E47" s="13"/>
      <c r="F47" s="13"/>
      <c r="G47" s="13"/>
      <c r="H47" s="13"/>
      <c r="I47" s="13"/>
      <c r="J47" s="13"/>
      <c r="K47" s="3"/>
    </row>
    <row r="48" spans="1:94" ht="15.75">
      <c r="A48" s="12"/>
      <c r="C48" s="14"/>
      <c r="D48" s="13">
        <v>81.504563030719865</v>
      </c>
      <c r="E48" s="13"/>
      <c r="F48" s="13"/>
      <c r="G48" s="13"/>
      <c r="H48" s="13"/>
      <c r="I48" s="13"/>
      <c r="J48" s="13"/>
      <c r="K48" s="3"/>
    </row>
    <row r="49" spans="1:11" ht="15.75">
      <c r="A49" s="12"/>
      <c r="C49" s="14"/>
      <c r="D49" s="13">
        <v>79.674854579309724</v>
      </c>
      <c r="E49" s="13"/>
      <c r="F49" s="13"/>
      <c r="G49" s="13"/>
      <c r="H49" s="13"/>
      <c r="I49" s="13"/>
      <c r="J49" s="13"/>
      <c r="K49" s="3"/>
    </row>
    <row r="50" spans="1:11">
      <c r="A50" s="6"/>
      <c r="B50" s="2"/>
      <c r="C50" s="4"/>
      <c r="D50" s="2"/>
      <c r="E50" s="2"/>
      <c r="F50" s="2"/>
      <c r="G50" s="2"/>
      <c r="H50" s="2"/>
      <c r="I50" s="2"/>
      <c r="J50" s="2"/>
      <c r="K50" s="3"/>
    </row>
    <row r="51" spans="1:11" ht="15.75" thickBot="1">
      <c r="A51" s="7"/>
      <c r="B51" s="8"/>
      <c r="C51" s="9"/>
      <c r="D51" s="8"/>
      <c r="E51" s="8"/>
      <c r="F51" s="8"/>
      <c r="G51" s="8"/>
      <c r="H51" s="8"/>
      <c r="I51" s="8"/>
      <c r="J51" s="8"/>
      <c r="K51" s="10"/>
    </row>
    <row r="52" spans="1:11" ht="15.75">
      <c r="A52" s="12"/>
      <c r="B52" s="13"/>
      <c r="C52" s="14"/>
      <c r="D52" s="13"/>
      <c r="E52" s="13"/>
      <c r="F52" s="13"/>
      <c r="G52" s="13"/>
      <c r="H52" s="13"/>
      <c r="I52" s="13"/>
      <c r="J52" s="13"/>
      <c r="K52" s="3"/>
    </row>
    <row r="53" spans="1:11" ht="15.75">
      <c r="A53" s="5" t="s">
        <v>13</v>
      </c>
      <c r="B53" s="19" t="s">
        <v>12</v>
      </c>
      <c r="C53" s="2"/>
      <c r="D53" s="2"/>
      <c r="E53" s="2"/>
      <c r="F53" s="2"/>
      <c r="G53" s="2"/>
      <c r="H53" s="2"/>
      <c r="I53" s="2"/>
      <c r="J53" s="2"/>
      <c r="K53" s="3"/>
    </row>
    <row r="54" spans="1:11" ht="15.75">
      <c r="A54" s="6"/>
      <c r="B54" s="2"/>
      <c r="C54" s="2"/>
      <c r="D54" s="2"/>
      <c r="E54" s="2"/>
      <c r="F54" s="2"/>
      <c r="G54" s="20" t="s">
        <v>11</v>
      </c>
      <c r="H54" s="2"/>
      <c r="I54" s="2"/>
      <c r="J54" s="2"/>
      <c r="K54" s="3"/>
    </row>
    <row r="55" spans="1:11">
      <c r="A55" s="6"/>
      <c r="B55" s="16" t="s">
        <v>9</v>
      </c>
      <c r="C55" s="16" t="s">
        <v>8</v>
      </c>
      <c r="D55" s="2"/>
      <c r="E55" s="2"/>
      <c r="F55" s="2"/>
      <c r="G55" s="2"/>
      <c r="H55" s="2"/>
      <c r="I55" s="2"/>
      <c r="J55" s="2"/>
      <c r="K55" s="3"/>
    </row>
    <row r="56" spans="1:11">
      <c r="A56" s="6"/>
      <c r="B56" s="17">
        <v>26</v>
      </c>
      <c r="C56" s="17">
        <v>20</v>
      </c>
      <c r="D56" s="2"/>
      <c r="E56" s="2"/>
      <c r="F56" s="2"/>
      <c r="G56" s="2"/>
      <c r="H56" s="2"/>
      <c r="I56" s="2"/>
      <c r="J56" s="2"/>
      <c r="K56" s="3"/>
    </row>
    <row r="57" spans="1:11">
      <c r="A57" s="6"/>
      <c r="B57" s="17">
        <v>23</v>
      </c>
      <c r="C57" s="17">
        <v>15</v>
      </c>
      <c r="D57" s="2"/>
      <c r="E57" s="2"/>
      <c r="F57" s="2"/>
      <c r="G57" s="2"/>
      <c r="H57" s="2"/>
      <c r="I57" s="2"/>
      <c r="J57" s="2"/>
      <c r="K57" s="3"/>
    </row>
    <row r="58" spans="1:11">
      <c r="A58" s="6"/>
      <c r="B58" s="17">
        <v>21</v>
      </c>
      <c r="C58" s="17">
        <v>20</v>
      </c>
      <c r="D58" s="2"/>
      <c r="E58" s="2"/>
      <c r="F58" s="2"/>
      <c r="G58" s="2"/>
      <c r="H58" s="2"/>
      <c r="I58" s="2"/>
      <c r="J58" s="2"/>
      <c r="K58" s="3"/>
    </row>
    <row r="59" spans="1:11">
      <c r="A59" s="6"/>
      <c r="B59" s="17">
        <v>19</v>
      </c>
      <c r="C59" s="17">
        <v>17</v>
      </c>
      <c r="D59" s="2"/>
      <c r="E59" s="2"/>
      <c r="F59" s="2"/>
      <c r="G59" s="2"/>
      <c r="H59" s="2"/>
      <c r="I59" s="2"/>
      <c r="J59" s="2"/>
      <c r="K59" s="3"/>
    </row>
    <row r="60" spans="1:11">
      <c r="A60" s="6"/>
      <c r="B60" s="17">
        <v>17</v>
      </c>
      <c r="C60" s="17">
        <v>12</v>
      </c>
      <c r="D60" s="2"/>
      <c r="E60" s="2"/>
      <c r="F60" s="2"/>
      <c r="G60" s="2"/>
      <c r="H60" s="2"/>
      <c r="I60" s="2"/>
      <c r="J60" s="2"/>
      <c r="K60" s="3"/>
    </row>
    <row r="61" spans="1:11">
      <c r="A61" s="6"/>
      <c r="B61" s="17">
        <v>14</v>
      </c>
      <c r="C61" s="17">
        <v>14</v>
      </c>
      <c r="D61" s="2"/>
      <c r="E61" s="2"/>
      <c r="F61" s="2"/>
      <c r="G61" s="2"/>
      <c r="H61" s="2"/>
      <c r="I61" s="2"/>
      <c r="J61" s="2"/>
      <c r="K61" s="3"/>
    </row>
    <row r="62" spans="1:11">
      <c r="A62" s="6"/>
      <c r="B62" s="17">
        <v>13</v>
      </c>
      <c r="C62" s="17">
        <v>10</v>
      </c>
      <c r="D62" s="2"/>
      <c r="E62" s="2"/>
      <c r="F62" s="2"/>
      <c r="G62" s="2"/>
      <c r="H62" s="2"/>
      <c r="I62" s="2"/>
      <c r="J62" s="2"/>
      <c r="K62" s="3"/>
    </row>
    <row r="63" spans="1:11">
      <c r="A63" s="6"/>
      <c r="B63" s="17">
        <v>10</v>
      </c>
      <c r="C63" s="17">
        <v>6</v>
      </c>
      <c r="D63" s="2"/>
      <c r="E63" s="2"/>
      <c r="F63" s="2"/>
      <c r="G63" s="2"/>
      <c r="H63" s="2"/>
      <c r="I63" s="2"/>
      <c r="J63" s="2"/>
      <c r="K63" s="3"/>
    </row>
    <row r="64" spans="1:11">
      <c r="A64" s="6"/>
      <c r="B64" s="17">
        <v>9</v>
      </c>
      <c r="C64" s="17">
        <v>9</v>
      </c>
      <c r="D64" s="2"/>
      <c r="E64" s="2"/>
      <c r="F64" s="2"/>
      <c r="G64" s="2"/>
      <c r="H64" s="2"/>
      <c r="I64" s="2"/>
      <c r="J64" s="2"/>
      <c r="K64" s="3"/>
    </row>
    <row r="65" spans="1:11">
      <c r="A65" s="6"/>
      <c r="B65" s="17">
        <v>7</v>
      </c>
      <c r="C65" s="17">
        <v>5</v>
      </c>
      <c r="D65" s="2"/>
      <c r="E65" s="2"/>
      <c r="F65" s="2"/>
      <c r="G65" s="2"/>
      <c r="H65" s="2"/>
      <c r="I65" s="2"/>
      <c r="J65" s="2"/>
      <c r="K65" s="3"/>
    </row>
    <row r="66" spans="1:11">
      <c r="A66" s="6"/>
      <c r="B66" s="18">
        <f>B56+_xlfn.BINOM.INV(5,0.5,0.1)</f>
        <v>27</v>
      </c>
      <c r="C66" s="18">
        <f>C56+_xlfn.BINOM.INV(5,0.5,0.1)</f>
        <v>21</v>
      </c>
      <c r="D66" s="2"/>
      <c r="E66" s="2"/>
      <c r="F66" s="2"/>
      <c r="G66" s="2"/>
      <c r="H66" s="2"/>
      <c r="I66" s="2"/>
      <c r="J66" s="2"/>
      <c r="K66" s="3"/>
    </row>
    <row r="67" spans="1:11">
      <c r="A67" s="6"/>
      <c r="B67" s="18">
        <f t="shared" ref="B67:C67" si="0">B57+_xlfn.BINOM.INV(5,0.5,0.1)</f>
        <v>24</v>
      </c>
      <c r="C67" s="18">
        <f t="shared" si="0"/>
        <v>16</v>
      </c>
      <c r="D67" s="2"/>
      <c r="E67" s="2"/>
      <c r="F67" s="2"/>
      <c r="G67" s="2"/>
      <c r="H67" s="2"/>
      <c r="I67" s="2"/>
      <c r="J67" s="2"/>
      <c r="K67" s="3"/>
    </row>
    <row r="68" spans="1:11">
      <c r="A68" s="6"/>
      <c r="B68" s="18">
        <f t="shared" ref="B68:C68" si="1">B58+_xlfn.BINOM.INV(5,0.5,0.1)</f>
        <v>22</v>
      </c>
      <c r="C68" s="18">
        <f t="shared" si="1"/>
        <v>21</v>
      </c>
      <c r="D68" s="2"/>
      <c r="E68" s="2"/>
      <c r="F68" s="2"/>
      <c r="G68" s="2"/>
      <c r="H68" s="2"/>
      <c r="I68" s="2"/>
      <c r="J68" s="2"/>
      <c r="K68" s="3"/>
    </row>
    <row r="69" spans="1:11">
      <c r="A69" s="6"/>
      <c r="B69" s="18">
        <f t="shared" ref="B69:C69" si="2">B59+_xlfn.BINOM.INV(5,0.5,0.1)</f>
        <v>20</v>
      </c>
      <c r="C69" s="18">
        <f t="shared" si="2"/>
        <v>18</v>
      </c>
      <c r="D69" s="2"/>
      <c r="E69" s="2"/>
      <c r="F69" s="2"/>
      <c r="G69" s="2"/>
      <c r="H69" s="2"/>
      <c r="I69" s="2"/>
      <c r="J69" s="2"/>
      <c r="K69" s="3"/>
    </row>
    <row r="70" spans="1:11" ht="15.75">
      <c r="A70" s="12"/>
      <c r="B70" s="18">
        <f t="shared" ref="B70:C70" si="3">B60+_xlfn.BINOM.INV(5,0.5,0.1)</f>
        <v>18</v>
      </c>
      <c r="C70" s="18">
        <f t="shared" si="3"/>
        <v>13</v>
      </c>
      <c r="D70" s="13"/>
      <c r="E70" s="13"/>
      <c r="F70" s="13"/>
      <c r="G70" s="13"/>
      <c r="H70" s="13"/>
      <c r="I70" s="13"/>
      <c r="J70" s="13"/>
      <c r="K70" s="3"/>
    </row>
    <row r="71" spans="1:11" ht="15.75">
      <c r="A71" s="12"/>
      <c r="B71" s="18">
        <f t="shared" ref="B71:C71" si="4">B61+_xlfn.BINOM.INV(5,0.5,0.1)</f>
        <v>15</v>
      </c>
      <c r="C71" s="18">
        <f t="shared" si="4"/>
        <v>15</v>
      </c>
      <c r="D71" s="13"/>
      <c r="E71" s="13"/>
      <c r="F71" s="13"/>
      <c r="G71" s="13"/>
      <c r="H71" s="13"/>
      <c r="I71" s="13"/>
      <c r="J71" s="13"/>
      <c r="K71" s="3"/>
    </row>
    <row r="72" spans="1:11" ht="15.75">
      <c r="A72" s="12"/>
      <c r="B72" s="18">
        <f t="shared" ref="B72:C72" si="5">B62+_xlfn.BINOM.INV(5,0.5,0.1)</f>
        <v>14</v>
      </c>
      <c r="C72" s="18">
        <f t="shared" si="5"/>
        <v>11</v>
      </c>
      <c r="D72" s="13"/>
      <c r="E72" s="13"/>
      <c r="F72" s="13"/>
      <c r="G72" s="13"/>
      <c r="H72" s="13"/>
      <c r="I72" s="13"/>
      <c r="J72" s="13"/>
      <c r="K72" s="3"/>
    </row>
    <row r="73" spans="1:11" ht="15.75">
      <c r="A73" s="12"/>
      <c r="B73" s="18">
        <f t="shared" ref="B73:C73" si="6">B63+_xlfn.BINOM.INV(5,0.5,0.1)</f>
        <v>11</v>
      </c>
      <c r="C73" s="18">
        <f t="shared" si="6"/>
        <v>7</v>
      </c>
      <c r="D73" s="13"/>
      <c r="E73" s="13"/>
      <c r="F73" s="13"/>
      <c r="G73" s="13"/>
      <c r="H73" s="13"/>
      <c r="I73" s="13"/>
      <c r="J73" s="13"/>
      <c r="K73" s="3"/>
    </row>
    <row r="74" spans="1:11" ht="15.75">
      <c r="A74" s="12"/>
      <c r="B74" s="18">
        <f t="shared" ref="B74:C74" si="7">B64+_xlfn.BINOM.INV(5,0.5,0.1)</f>
        <v>10</v>
      </c>
      <c r="C74" s="18">
        <f t="shared" si="7"/>
        <v>10</v>
      </c>
      <c r="D74" s="13"/>
      <c r="E74" s="13"/>
      <c r="F74" s="13"/>
      <c r="G74" s="13"/>
      <c r="H74" s="13"/>
      <c r="I74" s="13"/>
      <c r="J74" s="13"/>
      <c r="K74" s="3"/>
    </row>
    <row r="75" spans="1:11" ht="15.75">
      <c r="A75" s="12"/>
      <c r="B75" s="18">
        <f t="shared" ref="B75:C75" si="8">B66+_xlfn.BINOM.INV(5,0.5,0.1)</f>
        <v>28</v>
      </c>
      <c r="C75" s="18">
        <f t="shared" si="8"/>
        <v>22</v>
      </c>
      <c r="D75" s="13"/>
      <c r="E75" s="13"/>
      <c r="F75" s="13"/>
      <c r="G75" s="13"/>
      <c r="H75" s="13"/>
      <c r="I75" s="13"/>
      <c r="J75" s="13"/>
      <c r="K75" s="3"/>
    </row>
    <row r="76" spans="1:11" ht="15.75">
      <c r="A76" s="12"/>
      <c r="B76" s="13"/>
      <c r="C76" s="14"/>
      <c r="D76" s="13"/>
      <c r="E76" s="13"/>
      <c r="F76" s="13"/>
      <c r="G76" s="13"/>
      <c r="H76" s="13"/>
      <c r="I76" s="13"/>
      <c r="J76" s="13"/>
      <c r="K76" s="3"/>
    </row>
    <row r="77" spans="1:11" ht="15.75">
      <c r="A77" s="12"/>
      <c r="B77" s="19" t="s">
        <v>10</v>
      </c>
      <c r="C77" s="2"/>
      <c r="D77" s="2"/>
      <c r="E77" s="2"/>
      <c r="F77" s="13"/>
      <c r="G77" s="13"/>
      <c r="H77" s="13"/>
      <c r="I77" s="13"/>
      <c r="J77" s="13"/>
      <c r="K77" s="3"/>
    </row>
    <row r="78" spans="1:11" ht="15.75">
      <c r="A78" s="12"/>
      <c r="B78" s="21" t="s">
        <v>15</v>
      </c>
      <c r="C78" s="2"/>
      <c r="D78" s="2"/>
      <c r="E78" s="2"/>
      <c r="F78" s="13"/>
      <c r="G78" s="13"/>
      <c r="H78" s="13"/>
      <c r="I78" s="13"/>
      <c r="J78" s="13"/>
      <c r="K78" s="3"/>
    </row>
    <row r="79" spans="1:11" ht="15.75">
      <c r="A79" s="6"/>
      <c r="B79" s="22" t="s">
        <v>14</v>
      </c>
      <c r="C79" s="2"/>
      <c r="D79" s="2"/>
      <c r="E79" s="2"/>
      <c r="F79" s="2"/>
      <c r="G79" s="2"/>
      <c r="H79" s="2"/>
      <c r="I79" s="2"/>
      <c r="J79" s="2"/>
      <c r="K79" s="3"/>
    </row>
    <row r="80" spans="1:11" ht="15.75" thickBot="1">
      <c r="A80" s="7"/>
      <c r="B80" s="8"/>
      <c r="C80" s="9"/>
      <c r="D80" s="8"/>
      <c r="E80" s="8"/>
      <c r="F80" s="8"/>
      <c r="G80" s="8"/>
      <c r="H80" s="8"/>
      <c r="I80" s="8"/>
      <c r="J80" s="8"/>
      <c r="K80" s="10"/>
    </row>
  </sheetData>
  <mergeCells count="12">
    <mergeCell ref="A1:K1"/>
    <mergeCell ref="G11:J11"/>
    <mergeCell ref="B12:F12"/>
    <mergeCell ref="G12:J12"/>
    <mergeCell ref="A2:K2"/>
    <mergeCell ref="A3:K3"/>
    <mergeCell ref="A4:K4"/>
    <mergeCell ref="A5:K5"/>
    <mergeCell ref="A7:K7"/>
    <mergeCell ref="A8:K8"/>
    <mergeCell ref="A9:K9"/>
    <mergeCell ref="C10:F10"/>
  </mergeCell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4"/>
  <sheetViews>
    <sheetView tabSelected="1" topLeftCell="A77" zoomScale="85" zoomScaleNormal="85" workbookViewId="0">
      <selection activeCell="H65" sqref="H65"/>
    </sheetView>
  </sheetViews>
  <sheetFormatPr defaultRowHeight="15"/>
  <cols>
    <col min="7" max="7" width="12" bestFit="1" customWidth="1"/>
    <col min="8" max="8" width="18" bestFit="1" customWidth="1"/>
  </cols>
  <sheetData>
    <row r="1" spans="1:9">
      <c r="A1" s="55" t="s">
        <v>37</v>
      </c>
      <c r="B1" s="55"/>
      <c r="C1" s="55"/>
    </row>
    <row r="2" spans="1:9">
      <c r="A2" s="55" t="s">
        <v>38</v>
      </c>
      <c r="B2" s="55"/>
      <c r="C2" s="55"/>
    </row>
    <row r="3" spans="1:9">
      <c r="A3" s="55" t="s">
        <v>39</v>
      </c>
      <c r="B3" s="55"/>
      <c r="C3" s="55"/>
    </row>
    <row r="4" spans="1:9" ht="15.75">
      <c r="A4" s="55" t="s">
        <v>40</v>
      </c>
      <c r="B4" s="55"/>
      <c r="C4" s="55"/>
      <c r="E4" s="54"/>
      <c r="F4" s="54"/>
      <c r="G4" s="54"/>
      <c r="H4" s="54"/>
      <c r="I4" s="54"/>
    </row>
    <row r="5" spans="1:9">
      <c r="A5" s="55"/>
      <c r="B5" s="55"/>
      <c r="C5" s="55"/>
    </row>
    <row r="6" spans="1:9" hidden="1">
      <c r="B6">
        <f>DATA!D15</f>
        <v>94.065171865627903</v>
      </c>
    </row>
    <row r="7" spans="1:9" hidden="1">
      <c r="B7">
        <f>DATA!D16</f>
        <v>91.89485001953777</v>
      </c>
    </row>
    <row r="8" spans="1:9" hidden="1">
      <c r="B8">
        <f>DATA!D17</f>
        <v>95.83910066523066</v>
      </c>
    </row>
    <row r="9" spans="1:9" hidden="1">
      <c r="B9">
        <f>DATA!D18</f>
        <v>91.484588800235272</v>
      </c>
    </row>
    <row r="10" spans="1:9" hidden="1">
      <c r="B10">
        <f>DATA!D19</f>
        <v>85.486478486275416</v>
      </c>
    </row>
    <row r="11" spans="1:9" hidden="1">
      <c r="B11">
        <f>DATA!D20</f>
        <v>87.821747833173291</v>
      </c>
    </row>
    <row r="12" spans="1:9" hidden="1">
      <c r="B12">
        <f>DATA!D21</f>
        <v>87.805453850645051</v>
      </c>
    </row>
    <row r="13" spans="1:9" hidden="1">
      <c r="B13">
        <f>DATA!D22</f>
        <v>83.144589954394888</v>
      </c>
    </row>
    <row r="14" spans="1:9" hidden="1">
      <c r="B14">
        <f>DATA!D23</f>
        <v>84.192653349744745</v>
      </c>
    </row>
    <row r="15" spans="1:9" hidden="1">
      <c r="B15">
        <f>DATA!D24</f>
        <v>88.880256477035658</v>
      </c>
    </row>
    <row r="16" spans="1:9" hidden="1">
      <c r="B16">
        <f>DATA!D25</f>
        <v>90.539646742909881</v>
      </c>
    </row>
    <row r="17" spans="2:2" hidden="1">
      <c r="B17">
        <f>DATA!D26</f>
        <v>92.604892620176358</v>
      </c>
    </row>
    <row r="18" spans="2:2" hidden="1">
      <c r="B18">
        <f>DATA!D27</f>
        <v>86.629364917139526</v>
      </c>
    </row>
    <row r="19" spans="2:2" hidden="1">
      <c r="B19">
        <f>DATA!D28</f>
        <v>85.037861175793992</v>
      </c>
    </row>
    <row r="20" spans="2:2" hidden="1">
      <c r="B20">
        <f>DATA!D29</f>
        <v>94.85690174665433</v>
      </c>
    </row>
    <row r="21" spans="2:2" hidden="1">
      <c r="B21">
        <f>DATA!D30</f>
        <v>88.542840614682049</v>
      </c>
    </row>
    <row r="22" spans="2:2" hidden="1">
      <c r="B22">
        <f>DATA!D31</f>
        <v>99.429481424555547</v>
      </c>
    </row>
    <row r="23" spans="2:2" hidden="1">
      <c r="B23">
        <f>DATA!D32</f>
        <v>89.390798466111519</v>
      </c>
    </row>
    <row r="24" spans="2:2" hidden="1">
      <c r="B24">
        <f>DATA!D33</f>
        <v>86.876859029684255</v>
      </c>
    </row>
    <row r="25" spans="2:2" hidden="1">
      <c r="B25">
        <f>DATA!D34</f>
        <v>87.454264680783908</v>
      </c>
    </row>
    <row r="26" spans="2:2" hidden="1">
      <c r="B26">
        <f>DATA!D35</f>
        <v>94.593514141626571</v>
      </c>
    </row>
    <row r="27" spans="2:2" hidden="1">
      <c r="B27">
        <f>DATA!D36</f>
        <v>91.43726422886111</v>
      </c>
    </row>
    <row r="28" spans="2:2" hidden="1">
      <c r="B28">
        <f>DATA!D37</f>
        <v>96.352006848327932</v>
      </c>
    </row>
    <row r="29" spans="2:2" hidden="1">
      <c r="B29">
        <f>DATA!D38</f>
        <v>90.909356933241739</v>
      </c>
    </row>
    <row r="30" spans="2:2" hidden="1">
      <c r="B30">
        <f>DATA!D39</f>
        <v>93.627638210323681</v>
      </c>
    </row>
    <row r="31" spans="2:2" hidden="1">
      <c r="B31">
        <f>DATA!D40</f>
        <v>78.24141279327813</v>
      </c>
    </row>
    <row r="32" spans="2:2" hidden="1">
      <c r="B32">
        <f>DATA!D41</f>
        <v>88.01129982937951</v>
      </c>
    </row>
    <row r="33" spans="2:7" hidden="1">
      <c r="B33">
        <f>DATA!D42</f>
        <v>90.697842975619253</v>
      </c>
    </row>
    <row r="34" spans="2:7" hidden="1">
      <c r="B34">
        <f>DATA!D43</f>
        <v>81.15095045901657</v>
      </c>
    </row>
    <row r="35" spans="2:7" hidden="1">
      <c r="B35">
        <f>DATA!D44</f>
        <v>92.215107049349797</v>
      </c>
    </row>
    <row r="36" spans="2:7" hidden="1">
      <c r="B36">
        <f>DATA!D45</f>
        <v>92.221002461787293</v>
      </c>
    </row>
    <row r="37" spans="2:7" hidden="1">
      <c r="B37">
        <f>DATA!D46</f>
        <v>97.465950863494413</v>
      </c>
    </row>
    <row r="38" spans="2:7" hidden="1">
      <c r="B38">
        <f>DATA!D47</f>
        <v>96.235126630592234</v>
      </c>
    </row>
    <row r="39" spans="2:7" hidden="1">
      <c r="B39">
        <f>DATA!D48</f>
        <v>81.504563030719865</v>
      </c>
    </row>
    <row r="40" spans="2:7" hidden="1">
      <c r="B40">
        <f>DATA!D49</f>
        <v>79.674854579309724</v>
      </c>
    </row>
    <row r="41" spans="2:7">
      <c r="B41" s="60" t="s">
        <v>44</v>
      </c>
      <c r="C41" s="61"/>
      <c r="D41" s="61"/>
      <c r="E41" s="61"/>
      <c r="F41" s="61"/>
      <c r="G41" s="62"/>
    </row>
    <row r="42" spans="2:7">
      <c r="B42" s="58" t="s">
        <v>32</v>
      </c>
      <c r="C42" s="59"/>
      <c r="D42" s="59"/>
      <c r="E42" s="59"/>
      <c r="F42" s="57" t="s">
        <v>43</v>
      </c>
      <c r="G42" s="57">
        <f>AVERAGE(B6:B40)</f>
        <v>89.609019821580588</v>
      </c>
    </row>
    <row r="43" spans="2:7">
      <c r="B43" s="58" t="s">
        <v>33</v>
      </c>
      <c r="C43" s="59"/>
      <c r="D43" s="59"/>
      <c r="E43" s="59"/>
      <c r="F43" s="57" t="s">
        <v>43</v>
      </c>
      <c r="G43" s="30">
        <f>MEDIAN(B6:B40)</f>
        <v>90.539646742909881</v>
      </c>
    </row>
    <row r="44" spans="2:7">
      <c r="B44" s="58" t="s">
        <v>36</v>
      </c>
      <c r="C44" s="59"/>
      <c r="D44" s="59"/>
      <c r="E44" s="59"/>
      <c r="F44" s="57" t="s">
        <v>43</v>
      </c>
      <c r="G44" s="30">
        <f>VAR(B6:B40)</f>
        <v>27.029954259537217</v>
      </c>
    </row>
    <row r="45" spans="2:7">
      <c r="B45" s="58" t="s">
        <v>41</v>
      </c>
      <c r="C45" s="59"/>
      <c r="D45" s="59"/>
      <c r="E45" s="59"/>
      <c r="F45" s="57" t="s">
        <v>43</v>
      </c>
      <c r="G45" s="30">
        <f>STDEV(B6:B40)</f>
        <v>5.199033973685613</v>
      </c>
    </row>
    <row r="46" spans="2:7">
      <c r="B46" s="58" t="s">
        <v>42</v>
      </c>
      <c r="C46" s="59"/>
      <c r="D46" s="59"/>
      <c r="E46" s="59"/>
      <c r="F46" s="57" t="s">
        <v>43</v>
      </c>
      <c r="G46" s="30">
        <f>(G45/G42)*100</f>
        <v>5.8019092096279428</v>
      </c>
    </row>
    <row r="49" spans="2:7">
      <c r="B49" s="60" t="s">
        <v>45</v>
      </c>
      <c r="C49" s="61"/>
      <c r="D49" s="61"/>
      <c r="E49" s="61"/>
      <c r="F49" s="61"/>
      <c r="G49" s="62"/>
    </row>
    <row r="52" spans="2:7">
      <c r="B52" s="30" t="s">
        <v>9</v>
      </c>
      <c r="C52" s="30" t="s">
        <v>8</v>
      </c>
      <c r="D52" s="30" t="s">
        <v>48</v>
      </c>
      <c r="E52" s="30" t="s">
        <v>49</v>
      </c>
      <c r="F52" s="30" t="s">
        <v>50</v>
      </c>
    </row>
    <row r="53" spans="2:7">
      <c r="B53" s="30">
        <f>DATA!B56</f>
        <v>26</v>
      </c>
      <c r="C53" s="30">
        <f>DATA!C56</f>
        <v>20</v>
      </c>
      <c r="D53" s="30">
        <f>B53*C53</f>
        <v>520</v>
      </c>
      <c r="E53" s="30">
        <f>C53^2</f>
        <v>400</v>
      </c>
      <c r="F53" s="30">
        <f>B53^2</f>
        <v>676</v>
      </c>
    </row>
    <row r="54" spans="2:7">
      <c r="B54" s="30">
        <f>DATA!B57</f>
        <v>23</v>
      </c>
      <c r="C54" s="30">
        <f>DATA!C57</f>
        <v>15</v>
      </c>
      <c r="D54" s="30">
        <f t="shared" ref="D54:D72" si="0">B54*C54</f>
        <v>345</v>
      </c>
      <c r="E54" s="30">
        <f t="shared" ref="E54:E72" si="1">C54^2</f>
        <v>225</v>
      </c>
      <c r="F54" s="30">
        <f t="shared" ref="F54:F72" si="2">B54^2</f>
        <v>529</v>
      </c>
    </row>
    <row r="55" spans="2:7">
      <c r="B55" s="30">
        <f>DATA!B58</f>
        <v>21</v>
      </c>
      <c r="C55" s="30">
        <f>DATA!C58</f>
        <v>20</v>
      </c>
      <c r="D55" s="30">
        <f t="shared" si="0"/>
        <v>420</v>
      </c>
      <c r="E55" s="30">
        <f t="shared" si="1"/>
        <v>400</v>
      </c>
      <c r="F55" s="30">
        <f t="shared" si="2"/>
        <v>441</v>
      </c>
    </row>
    <row r="56" spans="2:7">
      <c r="B56" s="30">
        <f>DATA!B59</f>
        <v>19</v>
      </c>
      <c r="C56" s="30">
        <f>DATA!C59</f>
        <v>17</v>
      </c>
      <c r="D56" s="30">
        <f t="shared" si="0"/>
        <v>323</v>
      </c>
      <c r="E56" s="30">
        <f t="shared" si="1"/>
        <v>289</v>
      </c>
      <c r="F56" s="30">
        <f t="shared" si="2"/>
        <v>361</v>
      </c>
    </row>
    <row r="57" spans="2:7">
      <c r="B57" s="30">
        <f>DATA!B60</f>
        <v>17</v>
      </c>
      <c r="C57" s="30">
        <f>DATA!C60</f>
        <v>12</v>
      </c>
      <c r="D57" s="30">
        <f t="shared" si="0"/>
        <v>204</v>
      </c>
      <c r="E57" s="30">
        <f t="shared" si="1"/>
        <v>144</v>
      </c>
      <c r="F57" s="30">
        <f t="shared" si="2"/>
        <v>289</v>
      </c>
    </row>
    <row r="58" spans="2:7">
      <c r="B58" s="30">
        <f>DATA!B61</f>
        <v>14</v>
      </c>
      <c r="C58" s="30">
        <f>DATA!C61</f>
        <v>14</v>
      </c>
      <c r="D58" s="30">
        <f t="shared" si="0"/>
        <v>196</v>
      </c>
      <c r="E58" s="30">
        <f t="shared" si="1"/>
        <v>196</v>
      </c>
      <c r="F58" s="30">
        <f t="shared" si="2"/>
        <v>196</v>
      </c>
    </row>
    <row r="59" spans="2:7">
      <c r="B59" s="30">
        <f>DATA!B62</f>
        <v>13</v>
      </c>
      <c r="C59" s="30">
        <f>DATA!C62</f>
        <v>10</v>
      </c>
      <c r="D59" s="30">
        <f t="shared" si="0"/>
        <v>130</v>
      </c>
      <c r="E59" s="30">
        <f t="shared" si="1"/>
        <v>100</v>
      </c>
      <c r="F59" s="30">
        <f t="shared" si="2"/>
        <v>169</v>
      </c>
    </row>
    <row r="60" spans="2:7">
      <c r="B60" s="30">
        <f>DATA!B63</f>
        <v>10</v>
      </c>
      <c r="C60" s="30">
        <f>DATA!C63</f>
        <v>6</v>
      </c>
      <c r="D60" s="30">
        <f t="shared" si="0"/>
        <v>60</v>
      </c>
      <c r="E60" s="30">
        <f t="shared" si="1"/>
        <v>36</v>
      </c>
      <c r="F60" s="30">
        <f t="shared" si="2"/>
        <v>100</v>
      </c>
    </row>
    <row r="61" spans="2:7">
      <c r="B61" s="30">
        <f>DATA!B64</f>
        <v>9</v>
      </c>
      <c r="C61" s="30">
        <f>DATA!C64</f>
        <v>9</v>
      </c>
      <c r="D61" s="30">
        <f t="shared" si="0"/>
        <v>81</v>
      </c>
      <c r="E61" s="30">
        <f t="shared" si="1"/>
        <v>81</v>
      </c>
      <c r="F61" s="30">
        <f t="shared" si="2"/>
        <v>81</v>
      </c>
    </row>
    <row r="62" spans="2:7">
      <c r="B62" s="30">
        <f>DATA!B65</f>
        <v>7</v>
      </c>
      <c r="C62" s="30">
        <f>DATA!C65</f>
        <v>5</v>
      </c>
      <c r="D62" s="30">
        <f t="shared" si="0"/>
        <v>35</v>
      </c>
      <c r="E62" s="30">
        <f t="shared" si="1"/>
        <v>25</v>
      </c>
      <c r="F62" s="30">
        <f t="shared" si="2"/>
        <v>49</v>
      </c>
    </row>
    <row r="63" spans="2:7">
      <c r="B63" s="30">
        <f>DATA!B66</f>
        <v>27</v>
      </c>
      <c r="C63" s="30">
        <f>DATA!C66</f>
        <v>21</v>
      </c>
      <c r="D63" s="30">
        <f t="shared" si="0"/>
        <v>567</v>
      </c>
      <c r="E63" s="30">
        <f t="shared" si="1"/>
        <v>441</v>
      </c>
      <c r="F63" s="30">
        <f t="shared" si="2"/>
        <v>729</v>
      </c>
    </row>
    <row r="64" spans="2:7">
      <c r="B64" s="30">
        <f>DATA!B67</f>
        <v>24</v>
      </c>
      <c r="C64" s="30">
        <f>DATA!C67</f>
        <v>16</v>
      </c>
      <c r="D64" s="30">
        <f t="shared" si="0"/>
        <v>384</v>
      </c>
      <c r="E64" s="30">
        <f t="shared" si="1"/>
        <v>256</v>
      </c>
      <c r="F64" s="30">
        <f t="shared" si="2"/>
        <v>576</v>
      </c>
    </row>
    <row r="65" spans="1:6">
      <c r="B65" s="30">
        <f>DATA!B68</f>
        <v>22</v>
      </c>
      <c r="C65" s="30">
        <f>DATA!C68</f>
        <v>21</v>
      </c>
      <c r="D65" s="30">
        <f t="shared" si="0"/>
        <v>462</v>
      </c>
      <c r="E65" s="30">
        <f t="shared" si="1"/>
        <v>441</v>
      </c>
      <c r="F65" s="30">
        <f t="shared" si="2"/>
        <v>484</v>
      </c>
    </row>
    <row r="66" spans="1:6">
      <c r="B66" s="30">
        <f>DATA!B69</f>
        <v>20</v>
      </c>
      <c r="C66" s="30">
        <f>DATA!C69</f>
        <v>18</v>
      </c>
      <c r="D66" s="30">
        <f t="shared" si="0"/>
        <v>360</v>
      </c>
      <c r="E66" s="30">
        <f t="shared" si="1"/>
        <v>324</v>
      </c>
      <c r="F66" s="30">
        <f t="shared" si="2"/>
        <v>400</v>
      </c>
    </row>
    <row r="67" spans="1:6">
      <c r="B67" s="30">
        <f>DATA!B70</f>
        <v>18</v>
      </c>
      <c r="C67" s="30">
        <f>DATA!C70</f>
        <v>13</v>
      </c>
      <c r="D67" s="30">
        <f t="shared" si="0"/>
        <v>234</v>
      </c>
      <c r="E67" s="30">
        <f t="shared" si="1"/>
        <v>169</v>
      </c>
      <c r="F67" s="30">
        <f t="shared" si="2"/>
        <v>324</v>
      </c>
    </row>
    <row r="68" spans="1:6">
      <c r="B68" s="30">
        <f>DATA!B71</f>
        <v>15</v>
      </c>
      <c r="C68" s="30">
        <f>DATA!C71</f>
        <v>15</v>
      </c>
      <c r="D68" s="30">
        <f t="shared" si="0"/>
        <v>225</v>
      </c>
      <c r="E68" s="30">
        <f t="shared" si="1"/>
        <v>225</v>
      </c>
      <c r="F68" s="30">
        <f t="shared" si="2"/>
        <v>225</v>
      </c>
    </row>
    <row r="69" spans="1:6">
      <c r="B69" s="30">
        <f>DATA!B72</f>
        <v>14</v>
      </c>
      <c r="C69" s="30">
        <f>DATA!C72</f>
        <v>11</v>
      </c>
      <c r="D69" s="30">
        <f t="shared" si="0"/>
        <v>154</v>
      </c>
      <c r="E69" s="30">
        <f t="shared" si="1"/>
        <v>121</v>
      </c>
      <c r="F69" s="30">
        <f t="shared" si="2"/>
        <v>196</v>
      </c>
    </row>
    <row r="70" spans="1:6">
      <c r="B70" s="30">
        <f>DATA!B73</f>
        <v>11</v>
      </c>
      <c r="C70" s="30">
        <f>DATA!C73</f>
        <v>7</v>
      </c>
      <c r="D70" s="30">
        <f t="shared" si="0"/>
        <v>77</v>
      </c>
      <c r="E70" s="30">
        <f t="shared" si="1"/>
        <v>49</v>
      </c>
      <c r="F70" s="30">
        <f t="shared" si="2"/>
        <v>121</v>
      </c>
    </row>
    <row r="71" spans="1:6">
      <c r="B71" s="30">
        <f>DATA!B74</f>
        <v>10</v>
      </c>
      <c r="C71" s="30">
        <f>DATA!C74</f>
        <v>10</v>
      </c>
      <c r="D71" s="30">
        <f t="shared" si="0"/>
        <v>100</v>
      </c>
      <c r="E71" s="30">
        <f t="shared" si="1"/>
        <v>100</v>
      </c>
      <c r="F71" s="30">
        <f t="shared" si="2"/>
        <v>100</v>
      </c>
    </row>
    <row r="72" spans="1:6">
      <c r="B72" s="30">
        <f>DATA!B75</f>
        <v>28</v>
      </c>
      <c r="C72" s="30">
        <f>DATA!C75</f>
        <v>22</v>
      </c>
      <c r="D72" s="30">
        <f t="shared" si="0"/>
        <v>616</v>
      </c>
      <c r="E72" s="30">
        <f t="shared" si="1"/>
        <v>484</v>
      </c>
      <c r="F72" s="30">
        <f t="shared" si="2"/>
        <v>784</v>
      </c>
    </row>
    <row r="73" spans="1:6">
      <c r="A73" t="s">
        <v>51</v>
      </c>
      <c r="B73" s="30">
        <f>SUM(B53:B72)</f>
        <v>348</v>
      </c>
      <c r="C73" s="30">
        <f t="shared" ref="C73:F73" si="3">SUM(C53:C72)</f>
        <v>282</v>
      </c>
      <c r="D73" s="30">
        <f t="shared" si="3"/>
        <v>5493</v>
      </c>
      <c r="E73" s="30">
        <f t="shared" si="3"/>
        <v>4506</v>
      </c>
      <c r="F73" s="30">
        <f t="shared" si="3"/>
        <v>6830</v>
      </c>
    </row>
    <row r="75" spans="1:6">
      <c r="B75" t="s">
        <v>46</v>
      </c>
    </row>
    <row r="76" spans="1:6">
      <c r="C76" t="s">
        <v>47</v>
      </c>
      <c r="D76" t="s">
        <v>43</v>
      </c>
      <c r="E76">
        <v>20</v>
      </c>
    </row>
    <row r="77" spans="1:6">
      <c r="C77" t="s">
        <v>52</v>
      </c>
      <c r="D77" t="s">
        <v>43</v>
      </c>
      <c r="E77">
        <f>C73</f>
        <v>282</v>
      </c>
    </row>
    <row r="78" spans="1:6">
      <c r="C78" t="s">
        <v>53</v>
      </c>
      <c r="D78" t="s">
        <v>43</v>
      </c>
      <c r="E78">
        <f>B73</f>
        <v>348</v>
      </c>
    </row>
    <row r="79" spans="1:6">
      <c r="C79" t="s">
        <v>54</v>
      </c>
      <c r="D79" t="s">
        <v>43</v>
      </c>
      <c r="E79">
        <f>D73</f>
        <v>5493</v>
      </c>
    </row>
    <row r="80" spans="1:6">
      <c r="C80" t="s">
        <v>55</v>
      </c>
      <c r="D80" t="s">
        <v>43</v>
      </c>
      <c r="E80">
        <f>E73</f>
        <v>4506</v>
      </c>
    </row>
    <row r="81" spans="2:5">
      <c r="C81" t="s">
        <v>56</v>
      </c>
      <c r="D81" t="s">
        <v>43</v>
      </c>
      <c r="E81">
        <f>F73</f>
        <v>6830</v>
      </c>
    </row>
    <row r="83" spans="2:5">
      <c r="C83" t="s">
        <v>57</v>
      </c>
    </row>
    <row r="88" spans="2:5">
      <c r="B88" s="56" t="s">
        <v>58</v>
      </c>
      <c r="C88" s="56"/>
      <c r="D88">
        <f>20*E79-E77*E78</f>
        <v>11724</v>
      </c>
    </row>
    <row r="89" spans="2:5">
      <c r="B89" s="56"/>
      <c r="C89" s="56"/>
      <c r="D89" s="63">
        <f>SQRT((20*E80-E77^2)*(20*E81-E78^2))</f>
        <v>12813.883720402648</v>
      </c>
    </row>
    <row r="91" spans="2:5">
      <c r="B91" s="56" t="s">
        <v>58</v>
      </c>
      <c r="C91" s="56"/>
      <c r="D91" s="56">
        <f>D88/D89</f>
        <v>0.91494509048280948</v>
      </c>
    </row>
    <row r="92" spans="2:5">
      <c r="B92" s="56"/>
      <c r="C92" s="56"/>
      <c r="D92" s="56"/>
    </row>
    <row r="94" spans="2:5">
      <c r="B94" t="s">
        <v>59</v>
      </c>
    </row>
  </sheetData>
  <mergeCells count="15">
    <mergeCell ref="B49:G49"/>
    <mergeCell ref="B88:C89"/>
    <mergeCell ref="B91:C92"/>
    <mergeCell ref="D91:D92"/>
    <mergeCell ref="A1:C1"/>
    <mergeCell ref="A2:C2"/>
    <mergeCell ref="A3:C3"/>
    <mergeCell ref="A4:C4"/>
    <mergeCell ref="A5:C5"/>
    <mergeCell ref="B41:G41"/>
    <mergeCell ref="B46:E46"/>
    <mergeCell ref="B42:E42"/>
    <mergeCell ref="B43:E43"/>
    <mergeCell ref="B44:E44"/>
    <mergeCell ref="B45:E45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C4:L17"/>
  <sheetViews>
    <sheetView workbookViewId="0">
      <selection activeCell="F22" sqref="F22"/>
    </sheetView>
  </sheetViews>
  <sheetFormatPr defaultRowHeight="15"/>
  <sheetData>
    <row r="4" spans="3:12">
      <c r="C4" s="53" t="s">
        <v>21</v>
      </c>
      <c r="D4" s="53" t="s">
        <v>22</v>
      </c>
      <c r="E4" s="53"/>
      <c r="F4" s="53" t="s">
        <v>23</v>
      </c>
      <c r="G4" s="53" t="s">
        <v>24</v>
      </c>
      <c r="H4" s="53" t="s">
        <v>25</v>
      </c>
      <c r="I4" s="53" t="s">
        <v>26</v>
      </c>
      <c r="J4" s="53" t="s">
        <v>27</v>
      </c>
      <c r="K4" s="53" t="s">
        <v>28</v>
      </c>
      <c r="L4" s="53" t="s">
        <v>29</v>
      </c>
    </row>
    <row r="5" spans="3:12">
      <c r="C5" s="53"/>
      <c r="D5" s="30" t="s">
        <v>30</v>
      </c>
      <c r="E5" s="30" t="s">
        <v>31</v>
      </c>
      <c r="F5" s="53"/>
      <c r="G5" s="53"/>
      <c r="H5" s="53"/>
      <c r="I5" s="53"/>
      <c r="J5" s="53"/>
      <c r="K5" s="53"/>
      <c r="L5" s="53"/>
    </row>
    <row r="6" spans="3:12">
      <c r="C6" s="30">
        <v>1</v>
      </c>
      <c r="D6" s="30">
        <v>30</v>
      </c>
      <c r="E6" s="30">
        <v>20</v>
      </c>
      <c r="F6" s="30">
        <f>AVERAGE(D6:E6)</f>
        <v>25</v>
      </c>
      <c r="G6" s="30">
        <f>MAX(D6:E6)-MIN(D6:E6)</f>
        <v>10</v>
      </c>
      <c r="H6" s="30">
        <f>AVERAGE($F$6:$F$10)</f>
        <v>25</v>
      </c>
      <c r="I6" s="30">
        <f>STDEV($F$6:$F$10)</f>
        <v>5.3033008588991066</v>
      </c>
      <c r="J6" s="30">
        <f>$H$6</f>
        <v>25</v>
      </c>
      <c r="K6" s="30">
        <f>$I$6+3*$J$6</f>
        <v>80.303300858899107</v>
      </c>
      <c r="L6" s="30">
        <f>$I$6-3*$J$6</f>
        <v>-69.696699141100893</v>
      </c>
    </row>
    <row r="7" spans="3:12">
      <c r="C7" s="30">
        <v>2</v>
      </c>
      <c r="D7" s="30">
        <v>25</v>
      </c>
      <c r="E7" s="30">
        <v>20</v>
      </c>
      <c r="F7" s="30">
        <f>AVERAGE(D7:E7)</f>
        <v>22.5</v>
      </c>
      <c r="G7" s="30">
        <f>MAX(D7:E7)-MIN(D7:E7)</f>
        <v>5</v>
      </c>
      <c r="H7" s="30">
        <f>AVERAGE($F$6:$F$10)</f>
        <v>25</v>
      </c>
      <c r="I7" s="30">
        <f>STDEV($F$6:$F$10)</f>
        <v>5.3033008588991066</v>
      </c>
      <c r="J7" s="30">
        <f>$H$6</f>
        <v>25</v>
      </c>
      <c r="K7" s="30">
        <f>$I$6+3*$J$6</f>
        <v>80.303300858899107</v>
      </c>
      <c r="L7" s="30">
        <f>$I$6-3*$J$6</f>
        <v>-69.696699141100893</v>
      </c>
    </row>
    <row r="8" spans="3:12">
      <c r="C8" s="30">
        <v>3</v>
      </c>
      <c r="D8" s="30">
        <v>30</v>
      </c>
      <c r="E8" s="30">
        <v>30</v>
      </c>
      <c r="F8" s="30">
        <f>AVERAGE(D8:E8)</f>
        <v>30</v>
      </c>
      <c r="G8" s="30">
        <f>MAX(D8:E8)-MIN(D8:E8)</f>
        <v>0</v>
      </c>
      <c r="H8" s="30">
        <f>AVERAGE($F$6:$F$10)</f>
        <v>25</v>
      </c>
      <c r="I8" s="30">
        <f>STDEV($F$6:$F$10)</f>
        <v>5.3033008588991066</v>
      </c>
      <c r="J8" s="30">
        <f>$H$6</f>
        <v>25</v>
      </c>
      <c r="K8" s="30">
        <f>$I$6+3*$J$6</f>
        <v>80.303300858899107</v>
      </c>
      <c r="L8" s="30">
        <f>$I$6-3*$J$6</f>
        <v>-69.696699141100893</v>
      </c>
    </row>
    <row r="9" spans="3:12">
      <c r="C9" s="30">
        <v>4</v>
      </c>
      <c r="D9" s="30">
        <v>20</v>
      </c>
      <c r="E9" s="30">
        <v>15</v>
      </c>
      <c r="F9" s="30">
        <f>AVERAGE(D9:E9)</f>
        <v>17.5</v>
      </c>
      <c r="G9" s="30">
        <f>MAX(D9:E9)-MIN(D9:E9)</f>
        <v>5</v>
      </c>
      <c r="H9" s="30">
        <f>AVERAGE($F$6:$F$10)</f>
        <v>25</v>
      </c>
      <c r="I9" s="30">
        <f>STDEV($F$6:$F$10)</f>
        <v>5.3033008588991066</v>
      </c>
      <c r="J9" s="30">
        <f>$H$6</f>
        <v>25</v>
      </c>
      <c r="K9" s="30">
        <f>$I$6+3*$J$6</f>
        <v>80.303300858899107</v>
      </c>
      <c r="L9" s="30">
        <f>$I$6-3*$J$6</f>
        <v>-69.696699141100893</v>
      </c>
    </row>
    <row r="10" spans="3:12">
      <c r="C10" s="30">
        <v>5</v>
      </c>
      <c r="D10" s="30">
        <v>40</v>
      </c>
      <c r="E10" s="30">
        <v>20</v>
      </c>
      <c r="F10" s="30">
        <f>AVERAGE(D10:E10)</f>
        <v>30</v>
      </c>
      <c r="G10" s="30">
        <f>MAX(D10:E10)-MIN(D10:E10)</f>
        <v>20</v>
      </c>
      <c r="H10" s="30">
        <f>AVERAGE($F$6:$F$10)</f>
        <v>25</v>
      </c>
      <c r="I10" s="30">
        <f>STDEV($F$6:$F$10)</f>
        <v>5.3033008588991066</v>
      </c>
      <c r="J10" s="30">
        <f>$H$6</f>
        <v>25</v>
      </c>
      <c r="K10" s="30">
        <f>$I$6+3*$J$6</f>
        <v>80.303300858899107</v>
      </c>
      <c r="L10" s="30">
        <f>$I$6-3*$J$6</f>
        <v>-69.696699141100893</v>
      </c>
    </row>
    <row r="13" spans="3:12">
      <c r="D13" t="s">
        <v>32</v>
      </c>
      <c r="E13">
        <f>AVERAGE(F6:F10)</f>
        <v>25</v>
      </c>
    </row>
    <row r="14" spans="3:12">
      <c r="D14" t="s">
        <v>33</v>
      </c>
      <c r="E14">
        <f>MEDIAN(F6:F10)</f>
        <v>25</v>
      </c>
    </row>
    <row r="15" spans="3:12">
      <c r="D15" t="s">
        <v>34</v>
      </c>
      <c r="E15">
        <f>MODE(F6:F10)</f>
        <v>30</v>
      </c>
    </row>
    <row r="16" spans="3:12">
      <c r="D16" t="s">
        <v>35</v>
      </c>
      <c r="E16">
        <f>STDEV(F6:F10)</f>
        <v>5.3033008588991066</v>
      </c>
    </row>
    <row r="17" spans="4:5">
      <c r="D17" t="s">
        <v>36</v>
      </c>
      <c r="E17">
        <f>VAR(F6:F10)</f>
        <v>28.125</v>
      </c>
    </row>
  </sheetData>
  <mergeCells count="9">
    <mergeCell ref="I4:I5"/>
    <mergeCell ref="J4:J5"/>
    <mergeCell ref="K4:K5"/>
    <mergeCell ref="L4:L5"/>
    <mergeCell ref="C4:C5"/>
    <mergeCell ref="D4:E4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SOLUTION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Muhammad Muslim Raza</dc:creator>
  <cp:lastModifiedBy>MTA</cp:lastModifiedBy>
  <dcterms:created xsi:type="dcterms:W3CDTF">2018-05-28T06:56:22Z</dcterms:created>
  <dcterms:modified xsi:type="dcterms:W3CDTF">2019-06-22T21:33:42Z</dcterms:modified>
</cp:coreProperties>
</file>